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8025" windowHeight="5760"/>
  </bookViews>
  <sheets>
    <sheet name="Kapacitetsenhedsberegning" sheetId="1" r:id="rId1"/>
    <sheet name="Eksempel på udfyldelse" sheetId="3" r:id="rId2"/>
  </sheets>
  <calcPr calcId="145621"/>
</workbook>
</file>

<file path=xl/calcChain.xml><?xml version="1.0" encoding="utf-8"?>
<calcChain xmlns="http://schemas.openxmlformats.org/spreadsheetml/2006/main">
  <c r="B17" i="3" l="1"/>
  <c r="D27" i="3" s="1"/>
  <c r="E27" i="3"/>
  <c r="E29" i="3"/>
  <c r="G29" i="3" s="1"/>
  <c r="D13" i="3"/>
  <c r="G13" i="3"/>
  <c r="G9" i="3" s="1"/>
  <c r="B69" i="3" s="1"/>
  <c r="D69" i="3" s="1"/>
  <c r="D14" i="3"/>
  <c r="G14" i="3"/>
  <c r="G15" i="3"/>
  <c r="G16" i="3"/>
  <c r="E28" i="3"/>
  <c r="F28" i="3"/>
  <c r="G28" i="3"/>
  <c r="F29" i="3"/>
  <c r="G30" i="3"/>
  <c r="G31" i="3"/>
  <c r="G32" i="3"/>
  <c r="G33" i="3"/>
  <c r="G34" i="3"/>
  <c r="G35" i="3"/>
  <c r="G36" i="3"/>
  <c r="G37" i="3"/>
  <c r="G38" i="3"/>
  <c r="E43" i="3"/>
  <c r="F43" i="3"/>
  <c r="G43" i="3"/>
  <c r="E44" i="3"/>
  <c r="F44" i="3"/>
  <c r="G44" i="3" s="1"/>
  <c r="G45" i="3"/>
  <c r="G46" i="3"/>
  <c r="G47" i="3"/>
  <c r="G48" i="3"/>
  <c r="G49" i="3"/>
  <c r="G50" i="3"/>
  <c r="G51" i="3"/>
  <c r="G52" i="3"/>
  <c r="G53" i="3"/>
  <c r="G54" i="3"/>
  <c r="B65" i="3"/>
  <c r="D65" i="3"/>
  <c r="G65" i="3" s="1"/>
  <c r="G57" i="3" s="1"/>
  <c r="B71" i="3" s="1"/>
  <c r="D71" i="3" s="1"/>
  <c r="F59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D16" i="3"/>
  <c r="D15" i="3"/>
  <c r="F10" i="3"/>
  <c r="B30" i="1"/>
  <c r="D40" i="1"/>
  <c r="G40" i="1" s="1"/>
  <c r="G33" i="1" s="1"/>
  <c r="B83" i="1" s="1"/>
  <c r="D83" i="1" s="1"/>
  <c r="F40" i="1"/>
  <c r="D26" i="1"/>
  <c r="G26" i="1"/>
  <c r="G22" i="1" s="1"/>
  <c r="B82" i="1" s="1"/>
  <c r="D82" i="1" s="1"/>
  <c r="D27" i="1"/>
  <c r="G27" i="1"/>
  <c r="G28" i="1"/>
  <c r="G29" i="1"/>
  <c r="E40" i="1"/>
  <c r="E41" i="1"/>
  <c r="F41" i="1"/>
  <c r="G41" i="1"/>
  <c r="E42" i="1"/>
  <c r="F42" i="1"/>
  <c r="G42" i="1"/>
  <c r="G43" i="1"/>
  <c r="G44" i="1"/>
  <c r="G45" i="1"/>
  <c r="G46" i="1"/>
  <c r="G47" i="1"/>
  <c r="G48" i="1"/>
  <c r="G49" i="1"/>
  <c r="G50" i="1"/>
  <c r="G51" i="1"/>
  <c r="E56" i="1"/>
  <c r="F56" i="1"/>
  <c r="G56" i="1"/>
  <c r="E57" i="1"/>
  <c r="F57" i="1"/>
  <c r="G57" i="1"/>
  <c r="G58" i="1"/>
  <c r="G59" i="1"/>
  <c r="G60" i="1"/>
  <c r="G61" i="1"/>
  <c r="G62" i="1"/>
  <c r="G63" i="1"/>
  <c r="G64" i="1"/>
  <c r="G65" i="1"/>
  <c r="G66" i="1"/>
  <c r="G67" i="1"/>
  <c r="B78" i="1"/>
  <c r="D78" i="1"/>
  <c r="G78" i="1" s="1"/>
  <c r="G70" i="1" s="1"/>
  <c r="B84" i="1" s="1"/>
  <c r="D84" i="1" s="1"/>
  <c r="F72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D38" i="1"/>
  <c r="D29" i="1"/>
  <c r="D28" i="1"/>
  <c r="F23" i="1"/>
  <c r="D25" i="3" l="1"/>
  <c r="F27" i="3"/>
  <c r="G27" i="3" s="1"/>
  <c r="G20" i="3" s="1"/>
  <c r="B70" i="3" s="1"/>
  <c r="D70" i="3" s="1"/>
  <c r="D72" i="3" s="1"/>
  <c r="D73" i="3" s="1"/>
  <c r="B7" i="3" s="1"/>
  <c r="D85" i="1"/>
  <c r="D86" i="1" s="1"/>
  <c r="B20" i="1" s="1"/>
</calcChain>
</file>

<file path=xl/sharedStrings.xml><?xml version="1.0" encoding="utf-8"?>
<sst xmlns="http://schemas.openxmlformats.org/spreadsheetml/2006/main" count="124" uniqueCount="64">
  <si>
    <t>Etagemeter</t>
  </si>
  <si>
    <t>Antal</t>
  </si>
  <si>
    <t>Diam. mm</t>
  </si>
  <si>
    <t>Kvm</t>
  </si>
  <si>
    <t>Etagekapacitet</t>
  </si>
  <si>
    <t>Forbrugt etagekapacitet</t>
  </si>
  <si>
    <t>Momentkorrektion reference højde</t>
  </si>
  <si>
    <t>Montagehøjde m.</t>
  </si>
  <si>
    <t>Areal/stk kvm</t>
  </si>
  <si>
    <t>Belastningskapacitet</t>
  </si>
  <si>
    <t>Momentkorrektion</t>
  </si>
  <si>
    <t>Forbrugt Belastningskapacitet</t>
  </si>
  <si>
    <t>Tophøjde, m.</t>
  </si>
  <si>
    <t>Diskrete komponenter</t>
  </si>
  <si>
    <t>Jævnt distribuerede komponenter</t>
  </si>
  <si>
    <t>Radiohytte</t>
  </si>
  <si>
    <t>Udendørs udstyrsskab</t>
  </si>
  <si>
    <t>Friholdt areal</t>
  </si>
  <si>
    <t>Forbrugt arealkapacitet</t>
  </si>
  <si>
    <t>I alt forbrugt kapacitet</t>
  </si>
  <si>
    <t>Lejer / Lejers site ID:</t>
  </si>
  <si>
    <t>Udlejer / Udlejers site ID</t>
  </si>
  <si>
    <t>Antal beregnede kapacitetsenheder</t>
  </si>
  <si>
    <t>1) Etagekapacitet</t>
  </si>
  <si>
    <t>2) Belastningkapacitet</t>
  </si>
  <si>
    <t>Vægt</t>
  </si>
  <si>
    <t>Forbrug</t>
  </si>
  <si>
    <t>Vægtet forbrug</t>
  </si>
  <si>
    <t>Oprundet forbrugt kapacitet</t>
  </si>
  <si>
    <t>Samlet areal</t>
  </si>
  <si>
    <t>Nederste højde</t>
  </si>
  <si>
    <t>Øverste højde</t>
  </si>
  <si>
    <t>Antenner, bomme, filtre, masteforstærkere etc</t>
  </si>
  <si>
    <t>Type</t>
  </si>
  <si>
    <t>Etage nr.</t>
  </si>
  <si>
    <t>Feederkabler</t>
  </si>
  <si>
    <t>I alt</t>
  </si>
  <si>
    <t>4) Rekapitulation:</t>
  </si>
  <si>
    <t>Lejernavn</t>
  </si>
  <si>
    <t>Lejer ID</t>
  </si>
  <si>
    <t>Udlejernavn</t>
  </si>
  <si>
    <t>Udlejer ID</t>
  </si>
  <si>
    <t>Etage 1</t>
  </si>
  <si>
    <t>Etage 2</t>
  </si>
  <si>
    <t>Allgon 7520h</t>
  </si>
  <si>
    <t>Link Ø60</t>
  </si>
  <si>
    <t>1 1/4" type xyz</t>
  </si>
  <si>
    <t>10mm type xyz</t>
  </si>
  <si>
    <t>3) Sitekapacitet</t>
  </si>
  <si>
    <t>Forbrugt areal i alt</t>
  </si>
  <si>
    <t>Sitekapacitet i alt</t>
  </si>
  <si>
    <t>Minimum sitekapacitet</t>
  </si>
  <si>
    <t>Sitekapacitet</t>
  </si>
  <si>
    <t>TI, 30-04-2003. Eksempel</t>
  </si>
  <si>
    <t>Minimum Etagehøjde</t>
  </si>
  <si>
    <t>Mellemkabler, connectors, små fastgørelsesbeslag o.lign.</t>
  </si>
  <si>
    <t>Aftalt korrektionsfaktor</t>
  </si>
  <si>
    <t>Aftalt Korrektionsfaktor</t>
  </si>
  <si>
    <t xml:space="preserve">Bilag 2 </t>
  </si>
  <si>
    <t>Model for beregning af forbrugte Kapacitetsenheder</t>
  </si>
  <si>
    <t>Antal forbrugte kapacitetsenheder</t>
  </si>
  <si>
    <t xml:space="preserve">Nærværende model gælder for parter der har tilsluttet sig Brancheaftalen om prisberegningsprincipperne for lejebetaling </t>
  </si>
  <si>
    <t>Til modellen hører bilag 2A - Vejledning for Model for beregning af forbrugte kapacitetsenheder.</t>
  </si>
  <si>
    <t>for fællesudnyttelse af master til radiokommunikationsformål, der er indtil 50 meter.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</si>
</sst>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b/>
      <sz val="22"/>
      <name val="Arial"/>
      <family val="2"/>
    </font>
    <font>
      <sz val="22"/>
      <name val="Arial"/>
      <family val="2"/>
    </font>
    <font>
      <sz val="16"/>
      <name val="Verdana"/>
      <family val="2"/>
    </font>
    <font>
      <sz val="16"/>
      <name val="Arial"/>
    </font>
    <font>
      <sz val="16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NumberFormat="1" applyAlignment="1">
      <alignment horizontal="right"/>
    </xf>
    <xf numFmtId="0" fontId="5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0" fillId="2" borderId="1" xfId="0" applyNumberForma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0" fontId="6" fillId="0" borderId="0" xfId="0" applyNumberFormat="1" applyFont="1" applyAlignment="1">
      <alignment horizontal="right"/>
    </xf>
    <xf numFmtId="0" fontId="8" fillId="0" borderId="0" xfId="0" applyFont="1"/>
    <xf numFmtId="9" fontId="0" fillId="3" borderId="1" xfId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0" fillId="0" borderId="0" xfId="0" applyNumberFormat="1" applyFill="1" applyAlignment="1">
      <alignment horizontal="right"/>
    </xf>
    <xf numFmtId="0" fontId="8" fillId="0" borderId="0" xfId="0" applyFont="1" applyFill="1" applyBorder="1"/>
    <xf numFmtId="0" fontId="2" fillId="4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2" fontId="9" fillId="3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87" fontId="0" fillId="0" borderId="0" xfId="0" applyNumberFormat="1"/>
    <xf numFmtId="187" fontId="3" fillId="0" borderId="0" xfId="0" applyNumberFormat="1" applyFont="1"/>
    <xf numFmtId="187" fontId="5" fillId="0" borderId="0" xfId="0" applyNumberFormat="1" applyFont="1"/>
    <xf numFmtId="187" fontId="5" fillId="0" borderId="0" xfId="0" applyNumberFormat="1" applyFont="1" applyAlignment="1">
      <alignment horizontal="center"/>
    </xf>
    <xf numFmtId="187" fontId="2" fillId="0" borderId="0" xfId="0" applyNumberFormat="1" applyFont="1"/>
    <xf numFmtId="187" fontId="6" fillId="0" borderId="0" xfId="0" applyNumberFormat="1" applyFont="1"/>
    <xf numFmtId="187" fontId="7" fillId="0" borderId="0" xfId="0" applyNumberFormat="1" applyFont="1"/>
    <xf numFmtId="187" fontId="2" fillId="0" borderId="2" xfId="0" applyNumberFormat="1" applyFont="1" applyBorder="1"/>
    <xf numFmtId="187" fontId="0" fillId="0" borderId="0" xfId="0" applyNumberFormat="1" applyAlignment="1">
      <alignment horizontal="center"/>
    </xf>
    <xf numFmtId="49" fontId="0" fillId="3" borderId="1" xfId="0" applyNumberFormat="1" applyFill="1" applyBorder="1"/>
    <xf numFmtId="0" fontId="10" fillId="0" borderId="0" xfId="0" applyFont="1" applyAlignment="1">
      <alignment horizontal="center"/>
    </xf>
    <xf numFmtId="187" fontId="2" fillId="4" borderId="1" xfId="1" applyNumberFormat="1" applyFont="1" applyFill="1" applyBorder="1" applyAlignment="1">
      <alignment horizontal="right"/>
    </xf>
    <xf numFmtId="4" fontId="9" fillId="5" borderId="1" xfId="0" applyNumberFormat="1" applyFont="1" applyFill="1" applyBorder="1"/>
    <xf numFmtId="187" fontId="6" fillId="0" borderId="3" xfId="0" applyNumberFormat="1" applyFont="1" applyBorder="1"/>
    <xf numFmtId="2" fontId="0" fillId="4" borderId="1" xfId="0" applyNumberFormat="1" applyFill="1" applyBorder="1"/>
    <xf numFmtId="0" fontId="0" fillId="4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11" fillId="0" borderId="0" xfId="0" applyFont="1" applyAlignment="1">
      <alignment horizontal="left" indent="4"/>
    </xf>
    <xf numFmtId="0" fontId="0" fillId="0" borderId="4" xfId="0" applyBorder="1"/>
    <xf numFmtId="0" fontId="0" fillId="0" borderId="4" xfId="0" applyNumberFormat="1" applyBorder="1" applyAlignment="1">
      <alignment horizontal="right"/>
    </xf>
    <xf numFmtId="187" fontId="0" fillId="0" borderId="4" xfId="0" applyNumberFormat="1" applyBorder="1"/>
    <xf numFmtId="0" fontId="12" fillId="0" borderId="0" xfId="0" applyFont="1"/>
    <xf numFmtId="0" fontId="13" fillId="0" borderId="0" xfId="0" applyFont="1"/>
    <xf numFmtId="0" fontId="13" fillId="0" borderId="0" xfId="0" applyNumberFormat="1" applyFont="1" applyAlignment="1">
      <alignment horizontal="right"/>
    </xf>
    <xf numFmtId="0" fontId="14" fillId="0" borderId="0" xfId="0" applyFont="1"/>
    <xf numFmtId="0" fontId="15" fillId="0" borderId="0" xfId="0" applyFont="1"/>
    <xf numFmtId="0" fontId="15" fillId="0" borderId="0" xfId="0" applyNumberFormat="1" applyFont="1" applyAlignment="1">
      <alignment horizontal="right"/>
    </xf>
    <xf numFmtId="187" fontId="15" fillId="0" borderId="0" xfId="0" applyNumberFormat="1" applyFont="1"/>
    <xf numFmtId="0" fontId="16" fillId="0" borderId="0" xfId="0" applyFont="1" applyAlignment="1">
      <alignment horizontal="left" indent="4"/>
    </xf>
    <xf numFmtId="0" fontId="15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view="pageBreakPreview" zoomScale="60" zoomScaleNormal="75" workbookViewId="0">
      <selection activeCell="A3" sqref="A3"/>
    </sheetView>
  </sheetViews>
  <sheetFormatPr defaultRowHeight="12.75" x14ac:dyDescent="0.2"/>
  <cols>
    <col min="1" max="1" width="52.7109375" customWidth="1"/>
    <col min="2" max="2" width="20.28515625" customWidth="1"/>
    <col min="3" max="3" width="18.85546875" style="7" customWidth="1"/>
    <col min="4" max="4" width="17.85546875" customWidth="1"/>
    <col min="5" max="5" width="20" customWidth="1"/>
    <col min="6" max="6" width="20.140625" bestFit="1" customWidth="1"/>
    <col min="7" max="7" width="26.140625" style="29" customWidth="1"/>
  </cols>
  <sheetData>
    <row r="1" spans="1:7" ht="27.75" x14ac:dyDescent="0.4">
      <c r="A1" s="50" t="s">
        <v>58</v>
      </c>
      <c r="B1" s="51"/>
      <c r="C1" s="52"/>
    </row>
    <row r="2" spans="1:7" ht="27.75" x14ac:dyDescent="0.4">
      <c r="A2" s="50" t="s">
        <v>59</v>
      </c>
      <c r="B2" s="51"/>
      <c r="C2" s="52"/>
    </row>
    <row r="3" spans="1:7" ht="20.25" x14ac:dyDescent="0.3">
      <c r="A3" s="14"/>
    </row>
    <row r="4" spans="1:7" ht="20.25" x14ac:dyDescent="0.3">
      <c r="A4" s="14"/>
    </row>
    <row r="5" spans="1:7" ht="20.25" x14ac:dyDescent="0.3">
      <c r="A5" s="53" t="s">
        <v>61</v>
      </c>
      <c r="B5" s="54"/>
      <c r="C5" s="55"/>
      <c r="D5" s="54"/>
      <c r="E5" s="54"/>
      <c r="F5" s="54"/>
      <c r="G5" s="56"/>
    </row>
    <row r="6" spans="1:7" ht="20.25" x14ac:dyDescent="0.3">
      <c r="A6" s="53" t="s">
        <v>63</v>
      </c>
      <c r="B6" s="54"/>
      <c r="C6" s="55"/>
      <c r="D6" s="54"/>
      <c r="E6" s="54"/>
      <c r="F6" s="54"/>
      <c r="G6" s="56"/>
    </row>
    <row r="7" spans="1:7" ht="20.25" x14ac:dyDescent="0.3">
      <c r="A7" s="53"/>
      <c r="B7" s="54"/>
      <c r="C7" s="55"/>
      <c r="D7" s="54"/>
      <c r="E7" s="54"/>
      <c r="F7" s="54"/>
      <c r="G7" s="56"/>
    </row>
    <row r="8" spans="1:7" ht="20.25" x14ac:dyDescent="0.3">
      <c r="A8" s="53" t="s">
        <v>62</v>
      </c>
      <c r="B8" s="54"/>
      <c r="C8" s="55"/>
      <c r="D8" s="54"/>
      <c r="E8" s="54"/>
      <c r="F8" s="54"/>
      <c r="G8" s="56"/>
    </row>
    <row r="9" spans="1:7" ht="21.75" x14ac:dyDescent="0.35">
      <c r="A9" s="57"/>
      <c r="B9" s="54"/>
      <c r="C9" s="55"/>
      <c r="D9" s="54"/>
      <c r="E9" s="54"/>
      <c r="F9" s="54"/>
      <c r="G9" s="56"/>
    </row>
    <row r="10" spans="1:7" ht="21.75" x14ac:dyDescent="0.35">
      <c r="A10" s="57"/>
      <c r="B10" s="54"/>
      <c r="C10" s="58"/>
      <c r="D10" s="54"/>
      <c r="E10" s="54"/>
      <c r="F10" s="54"/>
      <c r="G10" s="56"/>
    </row>
    <row r="11" spans="1:7" x14ac:dyDescent="0.2">
      <c r="A11" s="46"/>
      <c r="C11" s="19"/>
    </row>
    <row r="12" spans="1:7" ht="13.5" thickBot="1" x14ac:dyDescent="0.25">
      <c r="A12" s="47"/>
      <c r="B12" s="47"/>
      <c r="C12" s="48"/>
      <c r="D12" s="47"/>
      <c r="E12" s="47"/>
      <c r="F12" s="47"/>
      <c r="G12" s="49"/>
    </row>
    <row r="16" spans="1:7" ht="13.5" thickBot="1" x14ac:dyDescent="0.25"/>
    <row r="17" spans="1:8" ht="21" thickBot="1" x14ac:dyDescent="0.35">
      <c r="A17" s="14" t="s">
        <v>20</v>
      </c>
      <c r="B17" s="23"/>
      <c r="C17" s="23"/>
    </row>
    <row r="18" spans="1:8" ht="21" thickBot="1" x14ac:dyDescent="0.35">
      <c r="A18" s="14" t="s">
        <v>21</v>
      </c>
      <c r="B18" s="23"/>
      <c r="C18" s="23"/>
    </row>
    <row r="19" spans="1:8" ht="13.5" thickBot="1" x14ac:dyDescent="0.25">
      <c r="C19"/>
    </row>
    <row r="20" spans="1:8" ht="21" thickBot="1" x14ac:dyDescent="0.35">
      <c r="A20" s="20" t="s">
        <v>60</v>
      </c>
      <c r="B20" s="41">
        <f>D86</f>
        <v>1</v>
      </c>
      <c r="C20" s="19"/>
    </row>
    <row r="21" spans="1:8" x14ac:dyDescent="0.2">
      <c r="C21" s="19"/>
    </row>
    <row r="22" spans="1:8" s="3" customFormat="1" ht="23.25" x14ac:dyDescent="0.35">
      <c r="A22" s="2" t="s">
        <v>23</v>
      </c>
      <c r="C22"/>
      <c r="D22"/>
      <c r="E22"/>
      <c r="F22" s="30" t="s">
        <v>36</v>
      </c>
      <c r="G22" s="30">
        <f>SUM(G26:G29)</f>
        <v>0</v>
      </c>
    </row>
    <row r="23" spans="1:8" x14ac:dyDescent="0.2">
      <c r="A23" s="22"/>
      <c r="B23" s="1"/>
      <c r="C23"/>
      <c r="F23" s="5" t="str">
        <f>IF(MAX(F26:F29)&gt;100%,"KORREKTION &gt;100%!!!","")</f>
        <v/>
      </c>
      <c r="G23" s="31"/>
    </row>
    <row r="24" spans="1:8" x14ac:dyDescent="0.2">
      <c r="A24" s="5"/>
      <c r="B24" s="5"/>
      <c r="C24" s="8"/>
      <c r="D24" s="5"/>
      <c r="E24" s="5"/>
      <c r="F24" s="5"/>
      <c r="G24" s="31"/>
    </row>
    <row r="25" spans="1:8" ht="13.5" thickBot="1" x14ac:dyDescent="0.25">
      <c r="A25" s="27" t="s">
        <v>34</v>
      </c>
      <c r="B25" s="27" t="s">
        <v>30</v>
      </c>
      <c r="C25" s="28" t="s">
        <v>31</v>
      </c>
      <c r="D25" s="27" t="s">
        <v>0</v>
      </c>
      <c r="E25" s="27"/>
      <c r="F25" s="27" t="s">
        <v>57</v>
      </c>
      <c r="G25" s="32" t="s">
        <v>5</v>
      </c>
    </row>
    <row r="26" spans="1:8" ht="13.5" thickBot="1" x14ac:dyDescent="0.25">
      <c r="A26" s="11"/>
      <c r="B26" s="11"/>
      <c r="C26" s="12"/>
      <c r="D26" s="4" t="str">
        <f>IF(ISBLANK(B26),"",C26-B26)</f>
        <v/>
      </c>
      <c r="E26" s="4"/>
      <c r="F26" s="15">
        <v>1</v>
      </c>
      <c r="G26" s="29" t="str">
        <f>IF(ISBLANK(B26),"",D26*F26)</f>
        <v/>
      </c>
    </row>
    <row r="27" spans="1:8" ht="13.5" thickBot="1" x14ac:dyDescent="0.25">
      <c r="A27" s="11"/>
      <c r="B27" s="11"/>
      <c r="C27" s="12"/>
      <c r="D27" s="4" t="str">
        <f>IF(ISBLANK(B27),"",C27-B27)</f>
        <v/>
      </c>
      <c r="E27" s="4"/>
      <c r="F27" s="15">
        <v>1</v>
      </c>
      <c r="G27" s="29" t="str">
        <f>IF(ISBLANK(B27),"",D27*F27)</f>
        <v/>
      </c>
    </row>
    <row r="28" spans="1:8" ht="13.5" thickBot="1" x14ac:dyDescent="0.25">
      <c r="A28" s="38"/>
      <c r="B28" s="11"/>
      <c r="C28" s="12"/>
      <c r="D28" s="4" t="str">
        <f>IF(ISBLANK(B28),"",C28-B28)</f>
        <v/>
      </c>
      <c r="E28" s="4"/>
      <c r="F28" s="15">
        <v>1</v>
      </c>
      <c r="G28" s="29" t="str">
        <f>IF(ISBLANK(B28),"",D28*F28)</f>
        <v/>
      </c>
    </row>
    <row r="29" spans="1:8" ht="13.5" thickBot="1" x14ac:dyDescent="0.25">
      <c r="A29" s="11"/>
      <c r="B29" s="11"/>
      <c r="C29" s="12"/>
      <c r="D29" s="4" t="str">
        <f>IF(ISBLANK(B29),"",C29-B29)</f>
        <v/>
      </c>
      <c r="E29" s="4"/>
      <c r="F29" s="15">
        <v>1</v>
      </c>
      <c r="G29" s="29" t="str">
        <f>IF(ISBLANK(B29),"",D29*F29)</f>
        <v/>
      </c>
    </row>
    <row r="30" spans="1:8" x14ac:dyDescent="0.2">
      <c r="A30" s="5" t="s">
        <v>54</v>
      </c>
      <c r="B30" s="4" t="str">
        <f>IF(AND(ISBLANK(B26),ISBLANK(B27),ISBLANK(B28),ISBLANK(B29)),"",MIN(B26:B29))</f>
        <v/>
      </c>
      <c r="D30" s="4"/>
      <c r="E30" s="4"/>
      <c r="F30" s="4"/>
      <c r="H30" s="4"/>
    </row>
    <row r="33" spans="1:7" s="3" customFormat="1" ht="23.25" x14ac:dyDescent="0.35">
      <c r="A33" s="2" t="s">
        <v>24</v>
      </c>
      <c r="C33" s="9"/>
      <c r="F33" s="30" t="s">
        <v>36</v>
      </c>
      <c r="G33" s="30">
        <f>SUM(G40:G51)+SUM(G56:G67)</f>
        <v>0</v>
      </c>
    </row>
    <row r="34" spans="1:7" s="5" customFormat="1" x14ac:dyDescent="0.2">
      <c r="A34" s="1"/>
      <c r="G34" s="31"/>
    </row>
    <row r="35" spans="1:7" s="5" customFormat="1" ht="13.5" thickBot="1" x14ac:dyDescent="0.25">
      <c r="A35" s="1"/>
      <c r="G35" s="31"/>
    </row>
    <row r="36" spans="1:7" ht="13.5" thickBot="1" x14ac:dyDescent="0.25">
      <c r="A36" s="1"/>
      <c r="B36" s="59" t="s">
        <v>6</v>
      </c>
      <c r="C36" s="59"/>
      <c r="D36" s="21">
        <v>50</v>
      </c>
      <c r="E36" s="5"/>
    </row>
    <row r="37" spans="1:7" ht="15.75" x14ac:dyDescent="0.25">
      <c r="A37" s="6" t="s">
        <v>13</v>
      </c>
      <c r="B37" s="5"/>
      <c r="C37" s="8"/>
      <c r="D37" s="5"/>
      <c r="E37" s="5"/>
    </row>
    <row r="38" spans="1:7" ht="15.75" x14ac:dyDescent="0.25">
      <c r="A38" s="6" t="s">
        <v>32</v>
      </c>
      <c r="D38" t="str">
        <f>IF(MAX(D40:D67)&gt;48,"NB: Højder over 48m!","")</f>
        <v/>
      </c>
    </row>
    <row r="39" spans="1:7" s="5" customFormat="1" ht="13.5" thickBot="1" x14ac:dyDescent="0.25">
      <c r="A39" s="27" t="s">
        <v>33</v>
      </c>
      <c r="B39" s="28" t="s">
        <v>1</v>
      </c>
      <c r="C39" s="27" t="s">
        <v>8</v>
      </c>
      <c r="D39" s="27" t="s">
        <v>7</v>
      </c>
      <c r="E39" s="27" t="s">
        <v>29</v>
      </c>
      <c r="F39" s="27" t="s">
        <v>10</v>
      </c>
      <c r="G39" s="32" t="s">
        <v>11</v>
      </c>
    </row>
    <row r="40" spans="1:7" ht="13.5" thickBot="1" x14ac:dyDescent="0.25">
      <c r="A40" s="43" t="s">
        <v>55</v>
      </c>
      <c r="B40" s="44">
        <v>1</v>
      </c>
      <c r="C40" s="44">
        <v>0.2</v>
      </c>
      <c r="D40" s="45" t="str">
        <f>B30</f>
        <v/>
      </c>
      <c r="E40">
        <f>IF(ISBLANK(B40),"",B40*C40)</f>
        <v>0.2</v>
      </c>
      <c r="F40" t="str">
        <f>IF(D40="","",D40/$D$36)</f>
        <v/>
      </c>
      <c r="G40" s="29" t="str">
        <f>IF(D40="","",E40*F40)</f>
        <v/>
      </c>
    </row>
    <row r="41" spans="1:7" ht="13.5" thickBot="1" x14ac:dyDescent="0.25">
      <c r="A41" s="11"/>
      <c r="B41" s="10"/>
      <c r="C41" s="10"/>
      <c r="D41" s="10"/>
      <c r="E41" t="str">
        <f t="shared" ref="E41:E51" si="0">IF(ISBLANK(B41),"",B41*C41)</f>
        <v/>
      </c>
      <c r="F41" t="str">
        <f t="shared" ref="F41:F51" si="1">IF(ISBLANK(B41),"",D41/$D$36)</f>
        <v/>
      </c>
      <c r="G41" s="29" t="str">
        <f t="shared" ref="G41:G51" si="2">IF(ISBLANK(B41),"",E41*F41)</f>
        <v/>
      </c>
    </row>
    <row r="42" spans="1:7" ht="13.5" thickBot="1" x14ac:dyDescent="0.25">
      <c r="A42" s="11"/>
      <c r="B42" s="10"/>
      <c r="C42" s="10"/>
      <c r="D42" s="10"/>
      <c r="E42" t="str">
        <f>IF(ISBLANK(B42),"",B42*C42)</f>
        <v/>
      </c>
      <c r="F42" t="str">
        <f t="shared" si="1"/>
        <v/>
      </c>
      <c r="G42" s="29" t="str">
        <f t="shared" si="2"/>
        <v/>
      </c>
    </row>
    <row r="43" spans="1:7" ht="13.5" thickBot="1" x14ac:dyDescent="0.25">
      <c r="A43" s="11"/>
      <c r="B43" s="10"/>
      <c r="C43" s="10"/>
      <c r="D43" s="10"/>
      <c r="E43" t="str">
        <f t="shared" si="0"/>
        <v/>
      </c>
      <c r="F43" t="str">
        <f t="shared" si="1"/>
        <v/>
      </c>
      <c r="G43" s="29" t="str">
        <f t="shared" si="2"/>
        <v/>
      </c>
    </row>
    <row r="44" spans="1:7" ht="13.5" thickBot="1" x14ac:dyDescent="0.25">
      <c r="A44" s="11"/>
      <c r="B44" s="10"/>
      <c r="C44" s="10"/>
      <c r="D44" s="10"/>
      <c r="E44" t="str">
        <f t="shared" si="0"/>
        <v/>
      </c>
      <c r="F44" t="str">
        <f t="shared" si="1"/>
        <v/>
      </c>
      <c r="G44" s="29" t="str">
        <f t="shared" si="2"/>
        <v/>
      </c>
    </row>
    <row r="45" spans="1:7" ht="13.5" thickBot="1" x14ac:dyDescent="0.25">
      <c r="A45" s="11"/>
      <c r="B45" s="10"/>
      <c r="C45" s="10"/>
      <c r="D45" s="10"/>
      <c r="E45" t="str">
        <f t="shared" si="0"/>
        <v/>
      </c>
      <c r="F45" t="str">
        <f t="shared" si="1"/>
        <v/>
      </c>
      <c r="G45" s="29" t="str">
        <f t="shared" si="2"/>
        <v/>
      </c>
    </row>
    <row r="46" spans="1:7" ht="13.5" thickBot="1" x14ac:dyDescent="0.25">
      <c r="A46" s="11"/>
      <c r="B46" s="10"/>
      <c r="C46" s="10"/>
      <c r="D46" s="10"/>
      <c r="E46" t="str">
        <f t="shared" si="0"/>
        <v/>
      </c>
      <c r="F46" t="str">
        <f t="shared" si="1"/>
        <v/>
      </c>
      <c r="G46" s="29" t="str">
        <f t="shared" si="2"/>
        <v/>
      </c>
    </row>
    <row r="47" spans="1:7" ht="13.5" thickBot="1" x14ac:dyDescent="0.25">
      <c r="A47" s="11"/>
      <c r="B47" s="10"/>
      <c r="C47" s="10"/>
      <c r="D47" s="10"/>
      <c r="E47" t="str">
        <f t="shared" si="0"/>
        <v/>
      </c>
      <c r="F47" t="str">
        <f t="shared" si="1"/>
        <v/>
      </c>
      <c r="G47" s="29" t="str">
        <f t="shared" si="2"/>
        <v/>
      </c>
    </row>
    <row r="48" spans="1:7" ht="13.5" thickBot="1" x14ac:dyDescent="0.25">
      <c r="A48" s="11"/>
      <c r="B48" s="10"/>
      <c r="C48" s="10"/>
      <c r="D48" s="10"/>
      <c r="E48" t="str">
        <f t="shared" si="0"/>
        <v/>
      </c>
      <c r="F48" t="str">
        <f t="shared" si="1"/>
        <v/>
      </c>
      <c r="G48" s="29" t="str">
        <f t="shared" si="2"/>
        <v/>
      </c>
    </row>
    <row r="49" spans="1:7" ht="13.5" thickBot="1" x14ac:dyDescent="0.25">
      <c r="A49" s="11"/>
      <c r="B49" s="10"/>
      <c r="C49" s="10"/>
      <c r="D49" s="10"/>
      <c r="E49" t="str">
        <f t="shared" si="0"/>
        <v/>
      </c>
      <c r="F49" t="str">
        <f t="shared" si="1"/>
        <v/>
      </c>
      <c r="G49" s="29" t="str">
        <f t="shared" si="2"/>
        <v/>
      </c>
    </row>
    <row r="50" spans="1:7" ht="13.5" thickBot="1" x14ac:dyDescent="0.25">
      <c r="A50" s="11"/>
      <c r="B50" s="10"/>
      <c r="C50" s="10"/>
      <c r="D50" s="10"/>
      <c r="E50" t="str">
        <f t="shared" si="0"/>
        <v/>
      </c>
      <c r="F50" t="str">
        <f t="shared" si="1"/>
        <v/>
      </c>
      <c r="G50" s="29" t="str">
        <f t="shared" si="2"/>
        <v/>
      </c>
    </row>
    <row r="51" spans="1:7" ht="13.5" thickBot="1" x14ac:dyDescent="0.25">
      <c r="A51" s="11"/>
      <c r="B51" s="10"/>
      <c r="C51" s="10"/>
      <c r="D51" s="10"/>
      <c r="E51" t="str">
        <f t="shared" si="0"/>
        <v/>
      </c>
      <c r="F51" t="str">
        <f t="shared" si="1"/>
        <v/>
      </c>
      <c r="G51" s="29" t="str">
        <f t="shared" si="2"/>
        <v/>
      </c>
    </row>
    <row r="52" spans="1:7" x14ac:dyDescent="0.2">
      <c r="G52" s="33"/>
    </row>
    <row r="53" spans="1:7" ht="15.75" x14ac:dyDescent="0.25">
      <c r="A53" s="6" t="s">
        <v>14</v>
      </c>
      <c r="G53" s="33"/>
    </row>
    <row r="54" spans="1:7" ht="15.75" x14ac:dyDescent="0.25">
      <c r="A54" s="6" t="s">
        <v>35</v>
      </c>
    </row>
    <row r="55" spans="1:7" ht="15.75" thickBot="1" x14ac:dyDescent="0.25">
      <c r="A55" s="39" t="s">
        <v>33</v>
      </c>
      <c r="B55" s="28" t="s">
        <v>1</v>
      </c>
      <c r="C55" s="25" t="s">
        <v>2</v>
      </c>
      <c r="D55" s="27" t="s">
        <v>12</v>
      </c>
      <c r="E55" s="27" t="s">
        <v>29</v>
      </c>
      <c r="F55" s="27" t="s">
        <v>10</v>
      </c>
      <c r="G55" s="32" t="s">
        <v>11</v>
      </c>
    </row>
    <row r="56" spans="1:7" ht="13.5" thickBot="1" x14ac:dyDescent="0.25">
      <c r="A56" s="11"/>
      <c r="B56" s="10"/>
      <c r="C56" s="16"/>
      <c r="D56" s="10"/>
      <c r="E56" t="str">
        <f>IF(ISBLANK(B56),"",B56*C56/1000*D56)</f>
        <v/>
      </c>
      <c r="F56" t="str">
        <f>IF(ISBLANK(B56),"",D56/(2*$D$36))</f>
        <v/>
      </c>
      <c r="G56" s="29" t="str">
        <f>IF(ISBLANK(B56),"",E56*F56)</f>
        <v/>
      </c>
    </row>
    <row r="57" spans="1:7" ht="13.5" thickBot="1" x14ac:dyDescent="0.25">
      <c r="A57" s="11"/>
      <c r="B57" s="10"/>
      <c r="C57" s="16"/>
      <c r="D57" s="10"/>
      <c r="E57" t="str">
        <f t="shared" ref="E57:E67" si="3">IF(ISBLANK(B57),"",B57*C57/1000*D57)</f>
        <v/>
      </c>
      <c r="F57" t="str">
        <f t="shared" ref="F57:F67" si="4">IF(ISBLANK(B57),"",D57/(2*$D$36))</f>
        <v/>
      </c>
      <c r="G57" s="29" t="str">
        <f t="shared" ref="G57:G67" si="5">IF(ISBLANK(B57),"",E57*F57)</f>
        <v/>
      </c>
    </row>
    <row r="58" spans="1:7" ht="13.5" thickBot="1" x14ac:dyDescent="0.25">
      <c r="A58" s="11"/>
      <c r="B58" s="10"/>
      <c r="C58" s="16"/>
      <c r="D58" s="10"/>
      <c r="E58" t="str">
        <f t="shared" si="3"/>
        <v/>
      </c>
      <c r="F58" t="str">
        <f t="shared" si="4"/>
        <v/>
      </c>
      <c r="G58" s="29" t="str">
        <f t="shared" si="5"/>
        <v/>
      </c>
    </row>
    <row r="59" spans="1:7" ht="13.5" thickBot="1" x14ac:dyDescent="0.25">
      <c r="A59" s="11"/>
      <c r="B59" s="10"/>
      <c r="C59" s="16"/>
      <c r="D59" s="10"/>
      <c r="E59" t="str">
        <f t="shared" si="3"/>
        <v/>
      </c>
      <c r="F59" t="str">
        <f t="shared" si="4"/>
        <v/>
      </c>
      <c r="G59" s="29" t="str">
        <f t="shared" si="5"/>
        <v/>
      </c>
    </row>
    <row r="60" spans="1:7" s="2" customFormat="1" ht="15" customHeight="1" thickBot="1" x14ac:dyDescent="0.4">
      <c r="A60" s="11"/>
      <c r="B60" s="10"/>
      <c r="C60" s="16"/>
      <c r="D60" s="10"/>
      <c r="E60" t="str">
        <f t="shared" si="3"/>
        <v/>
      </c>
      <c r="F60" t="str">
        <f t="shared" si="4"/>
        <v/>
      </c>
      <c r="G60" s="29" t="str">
        <f t="shared" si="5"/>
        <v/>
      </c>
    </row>
    <row r="61" spans="1:7" ht="13.5" thickBot="1" x14ac:dyDescent="0.25">
      <c r="A61" s="11"/>
      <c r="B61" s="10"/>
      <c r="C61" s="16"/>
      <c r="D61" s="10"/>
      <c r="E61" t="str">
        <f t="shared" si="3"/>
        <v/>
      </c>
      <c r="F61" t="str">
        <f t="shared" si="4"/>
        <v/>
      </c>
      <c r="G61" s="29" t="str">
        <f t="shared" si="5"/>
        <v/>
      </c>
    </row>
    <row r="62" spans="1:7" ht="13.5" thickBot="1" x14ac:dyDescent="0.25">
      <c r="A62" s="11"/>
      <c r="B62" s="10"/>
      <c r="C62" s="16"/>
      <c r="D62" s="10"/>
      <c r="E62" t="str">
        <f t="shared" si="3"/>
        <v/>
      </c>
      <c r="F62" t="str">
        <f t="shared" si="4"/>
        <v/>
      </c>
      <c r="G62" s="29" t="str">
        <f t="shared" si="5"/>
        <v/>
      </c>
    </row>
    <row r="63" spans="1:7" ht="13.5" thickBot="1" x14ac:dyDescent="0.25">
      <c r="A63" s="11"/>
      <c r="B63" s="10"/>
      <c r="C63" s="16"/>
      <c r="D63" s="10"/>
      <c r="E63" t="str">
        <f t="shared" si="3"/>
        <v/>
      </c>
      <c r="F63" t="str">
        <f t="shared" si="4"/>
        <v/>
      </c>
      <c r="G63" s="29" t="str">
        <f t="shared" si="5"/>
        <v/>
      </c>
    </row>
    <row r="64" spans="1:7" ht="13.5" thickBot="1" x14ac:dyDescent="0.25">
      <c r="A64" s="11"/>
      <c r="B64" s="10"/>
      <c r="C64" s="16"/>
      <c r="D64" s="10"/>
      <c r="E64" t="str">
        <f t="shared" si="3"/>
        <v/>
      </c>
      <c r="F64" t="str">
        <f t="shared" si="4"/>
        <v/>
      </c>
      <c r="G64" s="29" t="str">
        <f t="shared" si="5"/>
        <v/>
      </c>
    </row>
    <row r="65" spans="1:7" ht="13.5" thickBot="1" x14ac:dyDescent="0.25">
      <c r="A65" s="11"/>
      <c r="B65" s="10"/>
      <c r="C65" s="16"/>
      <c r="D65" s="10"/>
      <c r="E65" t="str">
        <f t="shared" si="3"/>
        <v/>
      </c>
      <c r="F65" t="str">
        <f t="shared" si="4"/>
        <v/>
      </c>
      <c r="G65" s="29" t="str">
        <f t="shared" si="5"/>
        <v/>
      </c>
    </row>
    <row r="66" spans="1:7" ht="13.5" thickBot="1" x14ac:dyDescent="0.25">
      <c r="A66" s="11"/>
      <c r="B66" s="10"/>
      <c r="C66" s="16"/>
      <c r="D66" s="10"/>
      <c r="E66" t="str">
        <f t="shared" si="3"/>
        <v/>
      </c>
      <c r="F66" t="str">
        <f t="shared" si="4"/>
        <v/>
      </c>
      <c r="G66" s="29" t="str">
        <f t="shared" si="5"/>
        <v/>
      </c>
    </row>
    <row r="67" spans="1:7" ht="13.5" thickBot="1" x14ac:dyDescent="0.25">
      <c r="A67" s="11"/>
      <c r="B67" s="10"/>
      <c r="C67" s="16"/>
      <c r="D67" s="10"/>
      <c r="E67" t="str">
        <f t="shared" si="3"/>
        <v/>
      </c>
      <c r="F67" t="str">
        <f t="shared" si="4"/>
        <v/>
      </c>
      <c r="G67" s="29" t="str">
        <f t="shared" si="5"/>
        <v/>
      </c>
    </row>
    <row r="69" spans="1:7" s="6" customFormat="1" ht="15.75" x14ac:dyDescent="0.25">
      <c r="C69" s="13"/>
      <c r="G69" s="34"/>
    </row>
    <row r="70" spans="1:7" ht="23.25" x14ac:dyDescent="0.35">
      <c r="A70" s="2" t="s">
        <v>48</v>
      </c>
      <c r="F70" s="30" t="s">
        <v>36</v>
      </c>
      <c r="G70" s="30">
        <f>G78</f>
        <v>10</v>
      </c>
    </row>
    <row r="71" spans="1:7" s="3" customFormat="1" ht="12.75" customHeight="1" thickBot="1" x14ac:dyDescent="0.4">
      <c r="A71" s="2"/>
      <c r="B71" s="6"/>
      <c r="C71"/>
      <c r="D71"/>
      <c r="E71"/>
      <c r="G71" s="35"/>
    </row>
    <row r="72" spans="1:7" ht="13.5" thickBot="1" x14ac:dyDescent="0.25">
      <c r="B72" s="59" t="s">
        <v>51</v>
      </c>
      <c r="C72" s="59"/>
      <c r="D72" s="21">
        <v>10</v>
      </c>
      <c r="F72" s="5" t="str">
        <f>IF(MAX(F75:F78)&gt;100%,"KORREKTION &gt;100%!!!","")</f>
        <v/>
      </c>
    </row>
    <row r="74" spans="1:7" ht="13.5" thickBot="1" x14ac:dyDescent="0.25">
      <c r="B74" s="24" t="s">
        <v>3</v>
      </c>
      <c r="C74" s="25"/>
      <c r="D74" s="24" t="s">
        <v>50</v>
      </c>
      <c r="E74" s="24"/>
      <c r="F74" s="27" t="s">
        <v>57</v>
      </c>
      <c r="G74" s="37" t="s">
        <v>18</v>
      </c>
    </row>
    <row r="75" spans="1:7" ht="13.5" thickBot="1" x14ac:dyDescent="0.25">
      <c r="A75" t="s">
        <v>15</v>
      </c>
      <c r="B75" s="16"/>
    </row>
    <row r="76" spans="1:7" ht="13.5" thickBot="1" x14ac:dyDescent="0.25">
      <c r="A76" t="s">
        <v>16</v>
      </c>
      <c r="B76" s="16"/>
    </row>
    <row r="77" spans="1:7" ht="13.5" thickBot="1" x14ac:dyDescent="0.25">
      <c r="A77" t="s">
        <v>17</v>
      </c>
      <c r="B77" s="16"/>
    </row>
    <row r="78" spans="1:7" ht="13.5" thickBot="1" x14ac:dyDescent="0.25">
      <c r="A78" t="s">
        <v>49</v>
      </c>
      <c r="B78" s="4">
        <f>SUM(B75:B77)</f>
        <v>0</v>
      </c>
      <c r="D78" s="4">
        <f>MAX(D72,B78)</f>
        <v>10</v>
      </c>
      <c r="F78" s="15">
        <v>1</v>
      </c>
      <c r="G78" s="29">
        <f>D78*F78</f>
        <v>10</v>
      </c>
    </row>
    <row r="81" spans="1:4" ht="24" thickBot="1" x14ac:dyDescent="0.4">
      <c r="A81" s="2" t="s">
        <v>37</v>
      </c>
      <c r="B81" s="24" t="s">
        <v>26</v>
      </c>
      <c r="C81" s="25" t="s">
        <v>25</v>
      </c>
      <c r="D81" s="26" t="s">
        <v>27</v>
      </c>
    </row>
    <row r="82" spans="1:4" ht="13.5" thickBot="1" x14ac:dyDescent="0.25">
      <c r="A82" t="s">
        <v>4</v>
      </c>
      <c r="B82" s="29">
        <f>G22</f>
        <v>0</v>
      </c>
      <c r="C82" s="40">
        <v>0.40200000000000002</v>
      </c>
      <c r="D82" s="33">
        <f>B82*C82</f>
        <v>0</v>
      </c>
    </row>
    <row r="83" spans="1:4" ht="13.5" thickBot="1" x14ac:dyDescent="0.25">
      <c r="A83" t="s">
        <v>9</v>
      </c>
      <c r="B83" s="29">
        <f>G33</f>
        <v>0</v>
      </c>
      <c r="C83" s="40">
        <v>0.498</v>
      </c>
      <c r="D83" s="33">
        <f>B83*C83</f>
        <v>0</v>
      </c>
    </row>
    <row r="84" spans="1:4" ht="13.5" thickBot="1" x14ac:dyDescent="0.25">
      <c r="A84" t="s">
        <v>52</v>
      </c>
      <c r="B84" s="29">
        <f>G70</f>
        <v>10</v>
      </c>
      <c r="C84" s="40">
        <v>0.1</v>
      </c>
      <c r="D84" s="33">
        <f>B84*C84</f>
        <v>1</v>
      </c>
    </row>
    <row r="85" spans="1:4" x14ac:dyDescent="0.2">
      <c r="A85" t="s">
        <v>19</v>
      </c>
      <c r="D85" s="36">
        <f>SUM(D82:D84)</f>
        <v>1</v>
      </c>
    </row>
    <row r="86" spans="1:4" ht="16.5" thickBot="1" x14ac:dyDescent="0.3">
      <c r="A86" t="s">
        <v>28</v>
      </c>
      <c r="D86" s="42">
        <f>ROUNDUP(D85,2)</f>
        <v>1</v>
      </c>
    </row>
    <row r="87" spans="1:4" ht="13.5" thickTop="1" x14ac:dyDescent="0.2">
      <c r="A87" s="17"/>
      <c r="B87" s="18"/>
      <c r="C87" s="1"/>
    </row>
  </sheetData>
  <mergeCells count="2">
    <mergeCell ref="B36:C36"/>
    <mergeCell ref="B72:C72"/>
  </mergeCells>
  <phoneticPr fontId="0" type="noConversion"/>
  <pageMargins left="0.75" right="0.75" top="1" bottom="1" header="0.5" footer="0.5"/>
  <pageSetup paperSize="9" scale="47" orientation="portrait" horizontalDpi="4294967292" verticalDpi="300" r:id="rId1"/>
  <headerFooter alignWithMargins="0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zoomScale="75" workbookViewId="0"/>
  </sheetViews>
  <sheetFormatPr defaultRowHeight="12.75" x14ac:dyDescent="0.2"/>
  <cols>
    <col min="1" max="1" width="52.7109375" bestFit="1" customWidth="1"/>
    <col min="2" max="2" width="20.28515625" customWidth="1"/>
    <col min="3" max="3" width="18.85546875" style="7" customWidth="1"/>
    <col min="4" max="4" width="17.85546875" customWidth="1"/>
    <col min="5" max="6" width="20" bestFit="1" customWidth="1"/>
    <col min="7" max="7" width="26.140625" style="29" customWidth="1"/>
  </cols>
  <sheetData>
    <row r="1" spans="1:7" ht="20.25" x14ac:dyDescent="0.3">
      <c r="A1" s="14" t="s">
        <v>53</v>
      </c>
    </row>
    <row r="3" spans="1:7" ht="13.5" thickBot="1" x14ac:dyDescent="0.25">
      <c r="C3" s="19"/>
    </row>
    <row r="4" spans="1:7" ht="21" thickBot="1" x14ac:dyDescent="0.35">
      <c r="A4" s="14" t="s">
        <v>20</v>
      </c>
      <c r="B4" s="23" t="s">
        <v>38</v>
      </c>
      <c r="C4" s="23" t="s">
        <v>39</v>
      </c>
    </row>
    <row r="5" spans="1:7" ht="21" thickBot="1" x14ac:dyDescent="0.35">
      <c r="A5" s="14" t="s">
        <v>21</v>
      </c>
      <c r="B5" s="23" t="s">
        <v>40</v>
      </c>
      <c r="C5" s="23" t="s">
        <v>41</v>
      </c>
    </row>
    <row r="6" spans="1:7" ht="13.5" thickBot="1" x14ac:dyDescent="0.25">
      <c r="C6"/>
    </row>
    <row r="7" spans="1:7" ht="21" thickBot="1" x14ac:dyDescent="0.35">
      <c r="A7" s="20" t="s">
        <v>22</v>
      </c>
      <c r="B7" s="41">
        <f>D73</f>
        <v>4.5999999999999996</v>
      </c>
      <c r="C7" s="19"/>
    </row>
    <row r="8" spans="1:7" x14ac:dyDescent="0.2">
      <c r="C8" s="19"/>
    </row>
    <row r="9" spans="1:7" s="3" customFormat="1" ht="23.25" x14ac:dyDescent="0.35">
      <c r="A9" s="2" t="s">
        <v>23</v>
      </c>
      <c r="C9"/>
      <c r="D9"/>
      <c r="E9"/>
      <c r="F9" s="30" t="s">
        <v>36</v>
      </c>
      <c r="G9" s="30">
        <f>SUM(G13:G16)</f>
        <v>3.4000000000000021</v>
      </c>
    </row>
    <row r="10" spans="1:7" x14ac:dyDescent="0.2">
      <c r="A10" s="22"/>
      <c r="B10" s="1"/>
      <c r="C10"/>
      <c r="F10" s="5" t="str">
        <f>IF(MAX(F13:F16)&gt;100%,"KORREKTION &gt;100%!!!","")</f>
        <v/>
      </c>
      <c r="G10" s="31"/>
    </row>
    <row r="11" spans="1:7" x14ac:dyDescent="0.2">
      <c r="A11" s="5"/>
      <c r="B11" s="5"/>
      <c r="C11" s="8"/>
      <c r="D11" s="5"/>
      <c r="E11" s="5"/>
      <c r="F11" s="5"/>
      <c r="G11" s="31"/>
    </row>
    <row r="12" spans="1:7" ht="13.5" thickBot="1" x14ac:dyDescent="0.25">
      <c r="A12" s="27" t="s">
        <v>34</v>
      </c>
      <c r="B12" s="27" t="s">
        <v>30</v>
      </c>
      <c r="C12" s="28" t="s">
        <v>31</v>
      </c>
      <c r="D12" s="27" t="s">
        <v>0</v>
      </c>
      <c r="E12" s="27"/>
      <c r="F12" s="27" t="s">
        <v>56</v>
      </c>
      <c r="G12" s="32" t="s">
        <v>5</v>
      </c>
    </row>
    <row r="13" spans="1:7" ht="13.5" thickBot="1" x14ac:dyDescent="0.25">
      <c r="A13" s="11" t="s">
        <v>42</v>
      </c>
      <c r="B13" s="11">
        <v>31.95</v>
      </c>
      <c r="C13" s="12">
        <v>34.25</v>
      </c>
      <c r="D13" s="4">
        <f>IF(ISBLANK(B13),"",C13-B13)</f>
        <v>2.3000000000000007</v>
      </c>
      <c r="E13" s="4"/>
      <c r="F13" s="15">
        <v>1</v>
      </c>
      <c r="G13" s="29">
        <f>IF(ISBLANK(B13),"",D13*F13)</f>
        <v>2.3000000000000007</v>
      </c>
    </row>
    <row r="14" spans="1:7" ht="13.5" thickBot="1" x14ac:dyDescent="0.25">
      <c r="A14" s="11" t="s">
        <v>43</v>
      </c>
      <c r="B14" s="11">
        <v>38.549999999999997</v>
      </c>
      <c r="C14" s="12">
        <v>39.65</v>
      </c>
      <c r="D14" s="4">
        <f>IF(ISBLANK(B14),"",C14-B14)</f>
        <v>1.1000000000000014</v>
      </c>
      <c r="E14" s="4"/>
      <c r="F14" s="15">
        <v>1</v>
      </c>
      <c r="G14" s="29">
        <f>IF(ISBLANK(B14),"",D14*F14)</f>
        <v>1.1000000000000014</v>
      </c>
    </row>
    <row r="15" spans="1:7" ht="13.5" thickBot="1" x14ac:dyDescent="0.25">
      <c r="A15" s="38"/>
      <c r="B15" s="11"/>
      <c r="C15" s="12"/>
      <c r="D15" s="4" t="str">
        <f>IF(ISBLANK(B15),"",C15-B15)</f>
        <v/>
      </c>
      <c r="E15" s="4"/>
      <c r="F15" s="15">
        <v>1</v>
      </c>
      <c r="G15" s="29" t="str">
        <f>IF(ISBLANK(B15),"",D15*F15)</f>
        <v/>
      </c>
    </row>
    <row r="16" spans="1:7" ht="13.5" thickBot="1" x14ac:dyDescent="0.25">
      <c r="A16" s="11"/>
      <c r="B16" s="11"/>
      <c r="C16" s="12"/>
      <c r="D16" s="4" t="str">
        <f>IF(ISBLANK(B16),"",C16-B16)</f>
        <v/>
      </c>
      <c r="E16" s="4"/>
      <c r="F16" s="15">
        <v>1</v>
      </c>
      <c r="G16" s="29" t="str">
        <f>IF(ISBLANK(B16),"",D16*F16)</f>
        <v/>
      </c>
    </row>
    <row r="17" spans="1:8" x14ac:dyDescent="0.2">
      <c r="A17" s="5" t="s">
        <v>54</v>
      </c>
      <c r="B17" s="4">
        <f>IF(AND(ISBLANK(B13),ISBLANK(B14),ISBLANK(B15),ISBLANK(B16)),"",MIN(B13:B16))</f>
        <v>31.95</v>
      </c>
      <c r="D17" s="4"/>
      <c r="E17" s="4"/>
      <c r="F17" s="4"/>
      <c r="H17" s="4"/>
    </row>
    <row r="20" spans="1:8" s="3" customFormat="1" ht="23.25" x14ac:dyDescent="0.35">
      <c r="A20" s="2" t="s">
        <v>24</v>
      </c>
      <c r="C20" s="9"/>
      <c r="F20" s="30" t="s">
        <v>36</v>
      </c>
      <c r="G20" s="30">
        <f>SUM(G27:G38)+SUM(G43:G54)</f>
        <v>4.4729261999999999</v>
      </c>
    </row>
    <row r="21" spans="1:8" s="5" customFormat="1" x14ac:dyDescent="0.2">
      <c r="A21" s="1"/>
      <c r="G21" s="31"/>
    </row>
    <row r="22" spans="1:8" s="5" customFormat="1" ht="13.5" thickBot="1" x14ac:dyDescent="0.25">
      <c r="A22" s="1"/>
      <c r="G22" s="31"/>
    </row>
    <row r="23" spans="1:8" ht="13.5" thickBot="1" x14ac:dyDescent="0.25">
      <c r="A23" s="1"/>
      <c r="B23" s="59" t="s">
        <v>6</v>
      </c>
      <c r="C23" s="59"/>
      <c r="D23" s="21">
        <v>50</v>
      </c>
      <c r="E23" s="5"/>
    </row>
    <row r="24" spans="1:8" ht="15.75" x14ac:dyDescent="0.25">
      <c r="A24" s="6" t="s">
        <v>13</v>
      </c>
      <c r="B24" s="5"/>
      <c r="C24" s="8"/>
      <c r="D24" s="5"/>
      <c r="E24" s="5"/>
    </row>
    <row r="25" spans="1:8" ht="15.75" x14ac:dyDescent="0.25">
      <c r="A25" s="6" t="s">
        <v>32</v>
      </c>
      <c r="D25" t="str">
        <f>IF(MAX(D27:D54)&gt;48,"NB: Højder over 48m!","")</f>
        <v/>
      </c>
    </row>
    <row r="26" spans="1:8" s="5" customFormat="1" ht="13.5" thickBot="1" x14ac:dyDescent="0.25">
      <c r="A26" s="27" t="s">
        <v>33</v>
      </c>
      <c r="B26" s="28" t="s">
        <v>1</v>
      </c>
      <c r="C26" s="27" t="s">
        <v>8</v>
      </c>
      <c r="D26" s="27" t="s">
        <v>7</v>
      </c>
      <c r="E26" s="27" t="s">
        <v>29</v>
      </c>
      <c r="F26" s="27" t="s">
        <v>10</v>
      </c>
      <c r="G26" s="32" t="s">
        <v>11</v>
      </c>
    </row>
    <row r="27" spans="1:8" ht="13.5" thickBot="1" x14ac:dyDescent="0.25">
      <c r="A27" s="43" t="s">
        <v>55</v>
      </c>
      <c r="B27" s="44">
        <v>1</v>
      </c>
      <c r="C27" s="44">
        <v>0.2</v>
      </c>
      <c r="D27" s="45">
        <f>B17</f>
        <v>31.95</v>
      </c>
      <c r="E27">
        <f>IF(ISBLANK(B27),"",B27*C27)</f>
        <v>0.2</v>
      </c>
      <c r="F27">
        <f>IF(D27="","",D27/$D$23)</f>
        <v>0.63900000000000001</v>
      </c>
      <c r="G27" s="29">
        <f>IF(D27="","",E27*F27)</f>
        <v>0.1278</v>
      </c>
    </row>
    <row r="28" spans="1:8" ht="13.5" thickBot="1" x14ac:dyDescent="0.25">
      <c r="A28" s="11" t="s">
        <v>44</v>
      </c>
      <c r="B28" s="10">
        <v>3</v>
      </c>
      <c r="C28" s="10">
        <v>0.22</v>
      </c>
      <c r="D28" s="10">
        <v>33.1</v>
      </c>
      <c r="E28">
        <f t="shared" ref="E28:E38" si="0">IF(ISBLANK(B28),"",B28*C28)</f>
        <v>0.66</v>
      </c>
      <c r="F28">
        <f t="shared" ref="F28:F38" si="1">IF(ISBLANK(B28),"",D28/$D$23)</f>
        <v>0.66200000000000003</v>
      </c>
      <c r="G28" s="29">
        <f t="shared" ref="G28:G38" si="2">IF(ISBLANK(B28),"",E28*F28)</f>
        <v>0.43692000000000003</v>
      </c>
    </row>
    <row r="29" spans="1:8" ht="13.5" thickBot="1" x14ac:dyDescent="0.25">
      <c r="A29" s="11" t="s">
        <v>45</v>
      </c>
      <c r="B29" s="10">
        <v>3</v>
      </c>
      <c r="C29" s="10">
        <v>0.44</v>
      </c>
      <c r="D29" s="10">
        <v>38.799999999999997</v>
      </c>
      <c r="E29">
        <f>IF(ISBLANK(B29),"",B29*C29)</f>
        <v>1.32</v>
      </c>
      <c r="F29">
        <f t="shared" si="1"/>
        <v>0.77599999999999991</v>
      </c>
      <c r="G29" s="29">
        <f t="shared" si="2"/>
        <v>1.0243199999999999</v>
      </c>
    </row>
    <row r="30" spans="1:8" ht="13.5" thickBot="1" x14ac:dyDescent="0.25">
      <c r="A30" s="11"/>
      <c r="B30" s="10"/>
      <c r="C30" s="10"/>
      <c r="D30" s="10"/>
      <c r="E30" t="str">
        <f t="shared" si="0"/>
        <v/>
      </c>
      <c r="F30" t="str">
        <f t="shared" si="1"/>
        <v/>
      </c>
      <c r="G30" s="29" t="str">
        <f t="shared" si="2"/>
        <v/>
      </c>
    </row>
    <row r="31" spans="1:8" ht="13.5" thickBot="1" x14ac:dyDescent="0.25">
      <c r="A31" s="11"/>
      <c r="B31" s="10"/>
      <c r="C31" s="10"/>
      <c r="D31" s="10"/>
      <c r="E31" t="str">
        <f t="shared" si="0"/>
        <v/>
      </c>
      <c r="F31" t="str">
        <f t="shared" si="1"/>
        <v/>
      </c>
      <c r="G31" s="29" t="str">
        <f t="shared" si="2"/>
        <v/>
      </c>
    </row>
    <row r="32" spans="1:8" ht="13.5" thickBot="1" x14ac:dyDescent="0.25">
      <c r="A32" s="11"/>
      <c r="B32" s="10"/>
      <c r="C32" s="10"/>
      <c r="D32" s="10"/>
      <c r="E32" t="str">
        <f t="shared" si="0"/>
        <v/>
      </c>
      <c r="F32" t="str">
        <f t="shared" si="1"/>
        <v/>
      </c>
      <c r="G32" s="29" t="str">
        <f t="shared" si="2"/>
        <v/>
      </c>
    </row>
    <row r="33" spans="1:7" ht="13.5" thickBot="1" x14ac:dyDescent="0.25">
      <c r="A33" s="11"/>
      <c r="B33" s="10"/>
      <c r="C33" s="10"/>
      <c r="D33" s="10"/>
      <c r="E33" t="str">
        <f t="shared" si="0"/>
        <v/>
      </c>
      <c r="F33" t="str">
        <f t="shared" si="1"/>
        <v/>
      </c>
      <c r="G33" s="29" t="str">
        <f t="shared" si="2"/>
        <v/>
      </c>
    </row>
    <row r="34" spans="1:7" ht="13.5" thickBot="1" x14ac:dyDescent="0.25">
      <c r="A34" s="11"/>
      <c r="B34" s="10"/>
      <c r="C34" s="10"/>
      <c r="D34" s="10"/>
      <c r="E34" t="str">
        <f t="shared" si="0"/>
        <v/>
      </c>
      <c r="F34" t="str">
        <f t="shared" si="1"/>
        <v/>
      </c>
      <c r="G34" s="29" t="str">
        <f t="shared" si="2"/>
        <v/>
      </c>
    </row>
    <row r="35" spans="1:7" ht="13.5" thickBot="1" x14ac:dyDescent="0.25">
      <c r="A35" s="11"/>
      <c r="B35" s="10"/>
      <c r="C35" s="10"/>
      <c r="D35" s="10"/>
      <c r="E35" t="str">
        <f t="shared" si="0"/>
        <v/>
      </c>
      <c r="F35" t="str">
        <f t="shared" si="1"/>
        <v/>
      </c>
      <c r="G35" s="29" t="str">
        <f t="shared" si="2"/>
        <v/>
      </c>
    </row>
    <row r="36" spans="1:7" ht="13.5" thickBot="1" x14ac:dyDescent="0.25">
      <c r="A36" s="11"/>
      <c r="B36" s="10"/>
      <c r="C36" s="10"/>
      <c r="D36" s="10"/>
      <c r="E36" t="str">
        <f t="shared" si="0"/>
        <v/>
      </c>
      <c r="F36" t="str">
        <f t="shared" si="1"/>
        <v/>
      </c>
      <c r="G36" s="29" t="str">
        <f t="shared" si="2"/>
        <v/>
      </c>
    </row>
    <row r="37" spans="1:7" ht="13.5" thickBot="1" x14ac:dyDescent="0.25">
      <c r="A37" s="11"/>
      <c r="B37" s="10"/>
      <c r="C37" s="10"/>
      <c r="D37" s="10"/>
      <c r="E37" t="str">
        <f t="shared" si="0"/>
        <v/>
      </c>
      <c r="F37" t="str">
        <f t="shared" si="1"/>
        <v/>
      </c>
      <c r="G37" s="29" t="str">
        <f t="shared" si="2"/>
        <v/>
      </c>
    </row>
    <row r="38" spans="1:7" ht="13.5" thickBot="1" x14ac:dyDescent="0.25">
      <c r="A38" s="11"/>
      <c r="B38" s="10"/>
      <c r="C38" s="10"/>
      <c r="D38" s="10"/>
      <c r="E38" t="str">
        <f t="shared" si="0"/>
        <v/>
      </c>
      <c r="F38" t="str">
        <f t="shared" si="1"/>
        <v/>
      </c>
      <c r="G38" s="29" t="str">
        <f t="shared" si="2"/>
        <v/>
      </c>
    </row>
    <row r="39" spans="1:7" x14ac:dyDescent="0.2">
      <c r="G39" s="33"/>
    </row>
    <row r="40" spans="1:7" ht="15.75" x14ac:dyDescent="0.25">
      <c r="A40" s="6" t="s">
        <v>14</v>
      </c>
      <c r="G40" s="33"/>
    </row>
    <row r="41" spans="1:7" ht="15.75" x14ac:dyDescent="0.25">
      <c r="A41" s="6" t="s">
        <v>35</v>
      </c>
    </row>
    <row r="42" spans="1:7" ht="15.75" thickBot="1" x14ac:dyDescent="0.25">
      <c r="A42" s="39" t="s">
        <v>33</v>
      </c>
      <c r="B42" s="28" t="s">
        <v>1</v>
      </c>
      <c r="C42" s="25" t="s">
        <v>2</v>
      </c>
      <c r="D42" s="27" t="s">
        <v>12</v>
      </c>
      <c r="E42" s="27" t="s">
        <v>29</v>
      </c>
      <c r="F42" s="27" t="s">
        <v>10</v>
      </c>
      <c r="G42" s="32" t="s">
        <v>11</v>
      </c>
    </row>
    <row r="43" spans="1:7" ht="13.5" thickBot="1" x14ac:dyDescent="0.25">
      <c r="A43" s="11" t="s">
        <v>46</v>
      </c>
      <c r="B43" s="10">
        <v>6</v>
      </c>
      <c r="C43" s="16">
        <v>37</v>
      </c>
      <c r="D43" s="10">
        <v>33.1</v>
      </c>
      <c r="E43">
        <f>IF(ISBLANK(B43),"",B43*C43/1000*D43)</f>
        <v>7.3482000000000003</v>
      </c>
      <c r="F43">
        <f>IF(ISBLANK(B43),"",D43/(2*$D$23))</f>
        <v>0.33100000000000002</v>
      </c>
      <c r="G43" s="29">
        <f>IF(ISBLANK(B43),"",E43*F43)</f>
        <v>2.4322542</v>
      </c>
    </row>
    <row r="44" spans="1:7" ht="13.5" thickBot="1" x14ac:dyDescent="0.25">
      <c r="A44" s="11" t="s">
        <v>47</v>
      </c>
      <c r="B44" s="10">
        <v>3</v>
      </c>
      <c r="C44" s="16">
        <v>10</v>
      </c>
      <c r="D44" s="10">
        <v>38.799999999999997</v>
      </c>
      <c r="E44">
        <f t="shared" ref="E44:E54" si="3">IF(ISBLANK(B44),"",B44*C44/1000*D44)</f>
        <v>1.1639999999999999</v>
      </c>
      <c r="F44">
        <f t="shared" ref="F44:F54" si="4">IF(ISBLANK(B44),"",D44/(2*$D$23))</f>
        <v>0.38799999999999996</v>
      </c>
      <c r="G44" s="29">
        <f t="shared" ref="G44:G54" si="5">IF(ISBLANK(B44),"",E44*F44)</f>
        <v>0.45163199999999992</v>
      </c>
    </row>
    <row r="45" spans="1:7" ht="13.5" thickBot="1" x14ac:dyDescent="0.25">
      <c r="A45" s="11"/>
      <c r="B45" s="10"/>
      <c r="C45" s="16"/>
      <c r="D45" s="10"/>
      <c r="E45" t="str">
        <f t="shared" si="3"/>
        <v/>
      </c>
      <c r="F45" t="str">
        <f t="shared" si="4"/>
        <v/>
      </c>
      <c r="G45" s="29" t="str">
        <f t="shared" si="5"/>
        <v/>
      </c>
    </row>
    <row r="46" spans="1:7" ht="13.5" thickBot="1" x14ac:dyDescent="0.25">
      <c r="A46" s="11"/>
      <c r="B46" s="10"/>
      <c r="C46" s="16"/>
      <c r="D46" s="10"/>
      <c r="E46" t="str">
        <f t="shared" si="3"/>
        <v/>
      </c>
      <c r="F46" t="str">
        <f t="shared" si="4"/>
        <v/>
      </c>
      <c r="G46" s="29" t="str">
        <f t="shared" si="5"/>
        <v/>
      </c>
    </row>
    <row r="47" spans="1:7" s="2" customFormat="1" ht="15" customHeight="1" thickBot="1" x14ac:dyDescent="0.4">
      <c r="A47" s="11"/>
      <c r="B47" s="10"/>
      <c r="C47" s="16"/>
      <c r="D47" s="10"/>
      <c r="E47" t="str">
        <f t="shared" si="3"/>
        <v/>
      </c>
      <c r="F47" t="str">
        <f t="shared" si="4"/>
        <v/>
      </c>
      <c r="G47" s="29" t="str">
        <f t="shared" si="5"/>
        <v/>
      </c>
    </row>
    <row r="48" spans="1:7" ht="13.5" thickBot="1" x14ac:dyDescent="0.25">
      <c r="A48" s="11"/>
      <c r="B48" s="10"/>
      <c r="C48" s="16"/>
      <c r="D48" s="10"/>
      <c r="E48" t="str">
        <f t="shared" si="3"/>
        <v/>
      </c>
      <c r="F48" t="str">
        <f t="shared" si="4"/>
        <v/>
      </c>
      <c r="G48" s="29" t="str">
        <f t="shared" si="5"/>
        <v/>
      </c>
    </row>
    <row r="49" spans="1:7" ht="13.5" thickBot="1" x14ac:dyDescent="0.25">
      <c r="A49" s="11"/>
      <c r="B49" s="10"/>
      <c r="C49" s="16"/>
      <c r="D49" s="10"/>
      <c r="E49" t="str">
        <f t="shared" si="3"/>
        <v/>
      </c>
      <c r="F49" t="str">
        <f t="shared" si="4"/>
        <v/>
      </c>
      <c r="G49" s="29" t="str">
        <f t="shared" si="5"/>
        <v/>
      </c>
    </row>
    <row r="50" spans="1:7" ht="13.5" thickBot="1" x14ac:dyDescent="0.25">
      <c r="A50" s="11"/>
      <c r="B50" s="10"/>
      <c r="C50" s="16"/>
      <c r="D50" s="10"/>
      <c r="E50" t="str">
        <f t="shared" si="3"/>
        <v/>
      </c>
      <c r="F50" t="str">
        <f t="shared" si="4"/>
        <v/>
      </c>
      <c r="G50" s="29" t="str">
        <f t="shared" si="5"/>
        <v/>
      </c>
    </row>
    <row r="51" spans="1:7" ht="13.5" thickBot="1" x14ac:dyDescent="0.25">
      <c r="A51" s="11"/>
      <c r="B51" s="10"/>
      <c r="C51" s="16"/>
      <c r="D51" s="10"/>
      <c r="E51" t="str">
        <f t="shared" si="3"/>
        <v/>
      </c>
      <c r="F51" t="str">
        <f t="shared" si="4"/>
        <v/>
      </c>
      <c r="G51" s="29" t="str">
        <f t="shared" si="5"/>
        <v/>
      </c>
    </row>
    <row r="52" spans="1:7" ht="13.5" thickBot="1" x14ac:dyDescent="0.25">
      <c r="A52" s="11"/>
      <c r="B52" s="10"/>
      <c r="C52" s="16"/>
      <c r="D52" s="10"/>
      <c r="E52" t="str">
        <f t="shared" si="3"/>
        <v/>
      </c>
      <c r="F52" t="str">
        <f t="shared" si="4"/>
        <v/>
      </c>
      <c r="G52" s="29" t="str">
        <f t="shared" si="5"/>
        <v/>
      </c>
    </row>
    <row r="53" spans="1:7" ht="13.5" thickBot="1" x14ac:dyDescent="0.25">
      <c r="A53" s="11"/>
      <c r="B53" s="10"/>
      <c r="C53" s="16"/>
      <c r="D53" s="10"/>
      <c r="E53" t="str">
        <f t="shared" si="3"/>
        <v/>
      </c>
      <c r="F53" t="str">
        <f t="shared" si="4"/>
        <v/>
      </c>
      <c r="G53" s="29" t="str">
        <f t="shared" si="5"/>
        <v/>
      </c>
    </row>
    <row r="54" spans="1:7" ht="13.5" thickBot="1" x14ac:dyDescent="0.25">
      <c r="A54" s="11"/>
      <c r="B54" s="10"/>
      <c r="C54" s="16"/>
      <c r="D54" s="10"/>
      <c r="E54" t="str">
        <f t="shared" si="3"/>
        <v/>
      </c>
      <c r="F54" t="str">
        <f t="shared" si="4"/>
        <v/>
      </c>
      <c r="G54" s="29" t="str">
        <f t="shared" si="5"/>
        <v/>
      </c>
    </row>
    <row r="56" spans="1:7" s="6" customFormat="1" ht="15.75" x14ac:dyDescent="0.25">
      <c r="C56" s="13"/>
      <c r="G56" s="34"/>
    </row>
    <row r="57" spans="1:7" ht="23.25" x14ac:dyDescent="0.35">
      <c r="A57" s="2" t="s">
        <v>48</v>
      </c>
      <c r="F57" s="30" t="s">
        <v>36</v>
      </c>
      <c r="G57" s="30">
        <f>G65</f>
        <v>10</v>
      </c>
    </row>
    <row r="58" spans="1:7" s="3" customFormat="1" ht="12.75" customHeight="1" thickBot="1" x14ac:dyDescent="0.4">
      <c r="A58" s="2"/>
      <c r="B58" s="6"/>
      <c r="C58"/>
      <c r="D58"/>
      <c r="E58"/>
      <c r="G58" s="35"/>
    </row>
    <row r="59" spans="1:7" ht="13.5" thickBot="1" x14ac:dyDescent="0.25">
      <c r="B59" s="59" t="s">
        <v>51</v>
      </c>
      <c r="C59" s="59"/>
      <c r="D59" s="21">
        <v>10</v>
      </c>
      <c r="F59" s="5" t="str">
        <f>IF(MAX(F62:F65)&gt;100%,"KORREKTION &gt;100%!!!","")</f>
        <v/>
      </c>
    </row>
    <row r="61" spans="1:7" ht="13.5" thickBot="1" x14ac:dyDescent="0.25">
      <c r="B61" s="24" t="s">
        <v>3</v>
      </c>
      <c r="C61" s="25"/>
      <c r="D61" s="24" t="s">
        <v>50</v>
      </c>
      <c r="E61" s="24"/>
      <c r="F61" s="27" t="s">
        <v>56</v>
      </c>
      <c r="G61" s="37" t="s">
        <v>18</v>
      </c>
    </row>
    <row r="62" spans="1:7" ht="13.5" thickBot="1" x14ac:dyDescent="0.25">
      <c r="A62" t="s">
        <v>15</v>
      </c>
      <c r="B62" s="16">
        <v>8</v>
      </c>
    </row>
    <row r="63" spans="1:7" ht="13.5" thickBot="1" x14ac:dyDescent="0.25">
      <c r="A63" t="s">
        <v>16</v>
      </c>
      <c r="B63" s="16"/>
    </row>
    <row r="64" spans="1:7" ht="13.5" thickBot="1" x14ac:dyDescent="0.25">
      <c r="A64" t="s">
        <v>17</v>
      </c>
      <c r="B64" s="16">
        <v>2</v>
      </c>
    </row>
    <row r="65" spans="1:7" ht="13.5" thickBot="1" x14ac:dyDescent="0.25">
      <c r="A65" t="s">
        <v>49</v>
      </c>
      <c r="B65" s="4">
        <f>SUM(B62:B64)</f>
        <v>10</v>
      </c>
      <c r="D65" s="4">
        <f>MAX(D59,B65)</f>
        <v>10</v>
      </c>
      <c r="F65" s="15">
        <v>1</v>
      </c>
      <c r="G65" s="29">
        <f>D65*F65</f>
        <v>10</v>
      </c>
    </row>
    <row r="68" spans="1:7" ht="24" thickBot="1" x14ac:dyDescent="0.4">
      <c r="A68" s="2" t="s">
        <v>37</v>
      </c>
      <c r="B68" s="24" t="s">
        <v>26</v>
      </c>
      <c r="C68" s="25" t="s">
        <v>25</v>
      </c>
      <c r="D68" s="26" t="s">
        <v>27</v>
      </c>
    </row>
    <row r="69" spans="1:7" ht="13.5" thickBot="1" x14ac:dyDescent="0.25">
      <c r="A69" t="s">
        <v>4</v>
      </c>
      <c r="B69" s="29">
        <f>G9</f>
        <v>3.4000000000000021</v>
      </c>
      <c r="C69" s="40">
        <v>0.40200000000000002</v>
      </c>
      <c r="D69" s="33">
        <f>B69*C69</f>
        <v>1.3668000000000009</v>
      </c>
    </row>
    <row r="70" spans="1:7" ht="13.5" thickBot="1" x14ac:dyDescent="0.25">
      <c r="A70" t="s">
        <v>9</v>
      </c>
      <c r="B70" s="29">
        <f>G20</f>
        <v>4.4729261999999999</v>
      </c>
      <c r="C70" s="40">
        <v>0.498</v>
      </c>
      <c r="D70" s="33">
        <f>B70*C70</f>
        <v>2.2275172475999998</v>
      </c>
    </row>
    <row r="71" spans="1:7" ht="13.5" thickBot="1" x14ac:dyDescent="0.25">
      <c r="A71" t="s">
        <v>52</v>
      </c>
      <c r="B71" s="29">
        <f>G57</f>
        <v>10</v>
      </c>
      <c r="C71" s="40">
        <v>0.1</v>
      </c>
      <c r="D71" s="33">
        <f>B71*C71</f>
        <v>1</v>
      </c>
    </row>
    <row r="72" spans="1:7" x14ac:dyDescent="0.2">
      <c r="A72" t="s">
        <v>19</v>
      </c>
      <c r="D72" s="36">
        <f>SUM(D69:D71)</f>
        <v>4.5943172476000012</v>
      </c>
    </row>
    <row r="73" spans="1:7" ht="16.5" thickBot="1" x14ac:dyDescent="0.3">
      <c r="A73" t="s">
        <v>28</v>
      </c>
      <c r="D73" s="42">
        <f>ROUNDUP(D72,2)</f>
        <v>4.5999999999999996</v>
      </c>
    </row>
    <row r="74" spans="1:7" ht="13.5" thickTop="1" x14ac:dyDescent="0.2">
      <c r="A74" s="17"/>
      <c r="B74" s="18"/>
      <c r="C74" s="1"/>
    </row>
  </sheetData>
  <mergeCells count="2">
    <mergeCell ref="B23:C23"/>
    <mergeCell ref="B59:C59"/>
  </mergeCells>
  <phoneticPr fontId="0" type="noConversion"/>
  <pageMargins left="0.75" right="0.75" top="1" bottom="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Kapacitetsenhedsberegning</vt:lpstr>
      <vt:lpstr>Eksempel på udfyldelse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Telekommunikationsindustrien I Danmark</dc:creator>
  <cp:lastModifiedBy>Telekommunikationsindustrien I Danmark</cp:lastModifiedBy>
  <cp:lastPrinted>2006-09-20T14:31:14Z</cp:lastPrinted>
  <dcterms:created xsi:type="dcterms:W3CDTF">1998-07-10T12:42:44Z</dcterms:created>
  <dcterms:modified xsi:type="dcterms:W3CDTF">2012-05-24T09:25:04Z</dcterms:modified>
</cp:coreProperties>
</file>